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hm14199\Desktop\"/>
    </mc:Choice>
  </mc:AlternateContent>
  <xr:revisionPtr revIDLastSave="0" documentId="13_ncr:1_{80B92AC7-5134-46F6-ACD9-C90BA6A2C74F}" xr6:coauthVersionLast="47" xr6:coauthVersionMax="47" xr10:uidLastSave="{00000000-0000-0000-0000-000000000000}"/>
  <bookViews>
    <workbookView xWindow="-120" yWindow="-120" windowWidth="20730" windowHeight="11160" tabRatio="644" activeTab="2" xr2:uid="{00000000-000D-0000-FFFF-FFFF00000000}"/>
  </bookViews>
  <sheets>
    <sheet name="A Grubu Puan durumu" sheetId="16" r:id="rId1"/>
    <sheet name="B Grubu Puan Durumu" sheetId="18" r:id="rId2"/>
    <sheet name="Fikstür - Maç Sonuçları" sheetId="17" r:id="rId3"/>
  </sheets>
  <definedNames>
    <definedName name="_xlnm._FilterDatabase" localSheetId="2" hidden="1">'Fikstür - Maç Sonuçları'!$A$10:$D$39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6" l="1"/>
  <c r="H8" i="16"/>
  <c r="I3" i="16"/>
  <c r="H3" i="16"/>
  <c r="I6" i="18"/>
  <c r="H6" i="18"/>
  <c r="I7" i="18"/>
  <c r="H7" i="18"/>
  <c r="I5" i="16"/>
  <c r="H5" i="16"/>
  <c r="I3" i="18"/>
  <c r="H3" i="18"/>
  <c r="J3" i="18" s="1"/>
  <c r="I6" i="16"/>
  <c r="H6" i="16"/>
  <c r="I4" i="18"/>
  <c r="H4" i="18"/>
  <c r="I7" i="16"/>
  <c r="H7" i="16"/>
  <c r="J7" i="16" s="1"/>
  <c r="J8" i="16"/>
  <c r="I4" i="16"/>
  <c r="H4" i="16"/>
  <c r="J4" i="16" s="1"/>
  <c r="J6" i="16"/>
  <c r="J5" i="18"/>
  <c r="I5" i="18"/>
  <c r="H5" i="18"/>
  <c r="J6" i="18" l="1"/>
  <c r="J5" i="16"/>
  <c r="J7" i="18"/>
  <c r="J4" i="18"/>
  <c r="J3" i="16"/>
</calcChain>
</file>

<file path=xl/sharedStrings.xml><?xml version="1.0" encoding="utf-8"?>
<sst xmlns="http://schemas.openxmlformats.org/spreadsheetml/2006/main" count="141" uniqueCount="74">
  <si>
    <t>A.Sayı</t>
  </si>
  <si>
    <t>P</t>
  </si>
  <si>
    <t>M</t>
  </si>
  <si>
    <t>G</t>
  </si>
  <si>
    <t>O</t>
  </si>
  <si>
    <t>Takım Adı</t>
  </si>
  <si>
    <t>Averaj</t>
  </si>
  <si>
    <t>1. HAFTA</t>
  </si>
  <si>
    <t>vs</t>
  </si>
  <si>
    <t>Seyrüsefer</t>
  </si>
  <si>
    <t>Destek Hizmetleri</t>
  </si>
  <si>
    <t>2. HAFTA</t>
  </si>
  <si>
    <t>3. HAFTA</t>
  </si>
  <si>
    <t>4. HAFTA</t>
  </si>
  <si>
    <t>5. HAFTA</t>
  </si>
  <si>
    <t xml:space="preserve">İlk 4 takım final grububa yükselir. </t>
  </si>
  <si>
    <t xml:space="preserve">Mağlup olan takımlar üçüncülük için karşılaşır. </t>
  </si>
  <si>
    <t>Final Grubunda 1. ile 4. / 2. ile 3. eşleşir.</t>
  </si>
  <si>
    <t xml:space="preserve"> Bu eşleşmede galip gelen takımlar final oynar </t>
  </si>
  <si>
    <t>Hukuk</t>
  </si>
  <si>
    <t>Güvenlik</t>
  </si>
  <si>
    <t xml:space="preserve">Elektronik </t>
  </si>
  <si>
    <t>Elektronik</t>
  </si>
  <si>
    <t>Satın Alma</t>
  </si>
  <si>
    <t>KÖİ - İşletme</t>
  </si>
  <si>
    <t>VOLEYBOL TURNUVASI A GRUBU PUAN DURUMU</t>
  </si>
  <si>
    <t>VOLEYBOL TURNUVASI B GRUBU PUAN DURUMU</t>
  </si>
  <si>
    <t>İK - Mali İşler</t>
  </si>
  <si>
    <t xml:space="preserve">Kurumsal - Özel Kalem </t>
  </si>
  <si>
    <t xml:space="preserve">Strateji - Pazarlama </t>
  </si>
  <si>
    <t>Kurumsal - Özel Kalem</t>
  </si>
  <si>
    <t>Strateji - Pazarlama</t>
  </si>
  <si>
    <t>Voleybol Turnuvası Maç Programı</t>
  </si>
  <si>
    <t>Strateji &amp; Pazarlama</t>
  </si>
  <si>
    <t xml:space="preserve">İK- Mali İşler </t>
  </si>
  <si>
    <t>Strateji Pazarlama</t>
  </si>
  <si>
    <t>İnşaat</t>
  </si>
  <si>
    <t xml:space="preserve">Güvenlik </t>
  </si>
  <si>
    <t xml:space="preserve">Satın Alma </t>
  </si>
  <si>
    <t xml:space="preserve">Destek </t>
  </si>
  <si>
    <t xml:space="preserve">Seyrüsefer </t>
  </si>
  <si>
    <t xml:space="preserve">İK - Mali İşler </t>
  </si>
  <si>
    <t>Destek</t>
  </si>
  <si>
    <t xml:space="preserve">KÖİ - İşletme </t>
  </si>
  <si>
    <t xml:space="preserve">Kurumsal Özel Kalem </t>
  </si>
  <si>
    <t xml:space="preserve">Destek Hizmetleri </t>
  </si>
  <si>
    <t>6. HAFTA</t>
  </si>
  <si>
    <t>7. HAFTA</t>
  </si>
  <si>
    <t>A GRUBU</t>
  </si>
  <si>
    <t>B GRUBU</t>
  </si>
  <si>
    <t xml:space="preserve">Hukuk </t>
  </si>
  <si>
    <t>8. HAFTA</t>
  </si>
  <si>
    <t>A.Set</t>
  </si>
  <si>
    <t>V.Set</t>
  </si>
  <si>
    <t>V.Sayı</t>
  </si>
  <si>
    <t>3-1</t>
  </si>
  <si>
    <t>19-25 / 25-18 / 25-21 / 25-21</t>
  </si>
  <si>
    <t>25-18 / 25-23 / 12-25 / 25-20</t>
  </si>
  <si>
    <t>21-25 / 25-23 / 26-28 / 18-25</t>
  </si>
  <si>
    <t>14-25 / 8-25 / 16-25</t>
  </si>
  <si>
    <t>1-3</t>
  </si>
  <si>
    <t>0-3</t>
  </si>
  <si>
    <t>22-25 / 16-25 / 22-25</t>
  </si>
  <si>
    <t>27-25 / 25-16 / 25-23</t>
  </si>
  <si>
    <t>3-0</t>
  </si>
  <si>
    <t>8-25 / 14-25 / 15-25</t>
  </si>
  <si>
    <t>25-22 / 25-17 / 18-25 / 25-17</t>
  </si>
  <si>
    <t>3-2</t>
  </si>
  <si>
    <t>15-25 / 25-11 / 26-28 / 25-21 / 15-11</t>
  </si>
  <si>
    <t>25-18 / 25-17 / 26-28 / 25-14</t>
  </si>
  <si>
    <t>25-21 / 21-25 / 25-17</t>
  </si>
  <si>
    <t>25-18 / 25-19 / 25-22</t>
  </si>
  <si>
    <t>25 -05 / 25-21 / 17-25</t>
  </si>
  <si>
    <t>25-18 / 25-10 / 25-16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</si>
</sst>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3"/>
      <color rgb="FF000000"/>
      <name val="Arial"/>
      <family val="2"/>
      <charset val="162"/>
    </font>
    <font>
      <sz val="13"/>
      <color rgb="FF008000"/>
      <name val="Arial"/>
      <family val="2"/>
      <charset val="162"/>
    </font>
    <font>
      <sz val="13"/>
      <color rgb="FFFF000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sz val="13"/>
      <name val="Arial"/>
      <family val="2"/>
      <charset val="162"/>
    </font>
    <font>
      <b/>
      <sz val="13"/>
      <color rgb="FFFFFFFF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3"/>
      <color theme="0"/>
      <name val="Arial"/>
      <family val="2"/>
      <charset val="162"/>
    </font>
    <font>
      <b/>
      <sz val="14"/>
      <color rgb="FF00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rgb="FF000000"/>
      <name val="Calibri"/>
      <family val="2"/>
      <charset val="162"/>
      <scheme val="minor"/>
    </font>
    <font>
      <b/>
      <sz val="11.5"/>
      <color rgb="FF000000"/>
      <name val="Calibri"/>
      <family val="2"/>
      <charset val="162"/>
      <scheme val="minor"/>
    </font>
    <font>
      <sz val="11.5"/>
      <color rgb="FF000000"/>
      <name val="Calibri"/>
      <family val="2"/>
      <charset val="162"/>
      <scheme val="minor"/>
    </font>
    <font>
      <sz val="11.5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.5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4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E4222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1"/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49" fontId="7" fillId="3" borderId="1" xfId="2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6" fillId="0" borderId="0" xfId="0" applyFont="1"/>
    <xf numFmtId="0" fontId="12" fillId="0" borderId="0" xfId="1" applyFont="1" applyBorder="1"/>
    <xf numFmtId="0" fontId="12" fillId="0" borderId="0" xfId="1" applyFont="1" applyBorder="1" applyAlignment="1">
      <alignment horizontal="center"/>
    </xf>
    <xf numFmtId="0" fontId="2" fillId="0" borderId="0" xfId="1" applyBorder="1" applyAlignment="1">
      <alignment horizontal="center"/>
    </xf>
    <xf numFmtId="0" fontId="16" fillId="0" borderId="0" xfId="0" applyFont="1" applyFill="1"/>
    <xf numFmtId="0" fontId="0" fillId="0" borderId="0" xfId="0" applyFill="1"/>
    <xf numFmtId="14" fontId="14" fillId="4" borderId="4" xfId="0" applyNumberFormat="1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14" fontId="14" fillId="3" borderId="4" xfId="0" applyNumberFormat="1" applyFont="1" applyFill="1" applyBorder="1" applyAlignment="1">
      <alignment vertical="center"/>
    </xf>
    <xf numFmtId="49" fontId="15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19" fillId="4" borderId="4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20" fillId="4" borderId="4" xfId="0" applyNumberFormat="1" applyFont="1" applyFill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1" fillId="3" borderId="4" xfId="0" applyNumberFormat="1" applyFont="1" applyFill="1" applyBorder="1" applyAlignment="1">
      <alignment horizontal="center" vertical="center"/>
    </xf>
    <xf numFmtId="0" fontId="16" fillId="4" borderId="0" xfId="0" applyFont="1" applyFill="1" applyBorder="1"/>
    <xf numFmtId="0" fontId="15" fillId="3" borderId="6" xfId="0" applyFont="1" applyFill="1" applyBorder="1" applyAlignment="1">
      <alignment vertical="center"/>
    </xf>
    <xf numFmtId="0" fontId="16" fillId="0" borderId="0" xfId="0" applyFont="1" applyFill="1" applyBorder="1"/>
    <xf numFmtId="0" fontId="17" fillId="3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18" fillId="0" borderId="0" xfId="0" applyFont="1" applyFill="1"/>
    <xf numFmtId="0" fontId="9" fillId="0" borderId="3" xfId="1" applyFont="1" applyBorder="1" applyAlignment="1">
      <alignment horizontal="center" vertical="center"/>
    </xf>
    <xf numFmtId="14" fontId="14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0" fontId="0" fillId="4" borderId="0" xfId="0" applyFill="1"/>
    <xf numFmtId="0" fontId="16" fillId="4" borderId="0" xfId="0" applyFont="1" applyFill="1"/>
  </cellXfs>
  <cellStyles count="4">
    <cellStyle name="Köprü" xfId="2" builtinId="8"/>
    <cellStyle name="Normal" xfId="0" builtinId="0"/>
    <cellStyle name="Normal 2" xfId="1" xr:uid="{00000000-0005-0000-0000-000002000000}"/>
    <cellStyle name="Normal 3" xfId="3" xr:uid="{10CB4E94-F158-40B3-B198-409F76E3D98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3635-5AC4-4FDA-BE70-F3EFBF538447}">
  <sheetPr>
    <tabColor rgb="FFFF0000"/>
  </sheetPr>
  <dimension ref="A1:J14"/>
  <sheetViews>
    <sheetView showGridLines="0" workbookViewId="0">
      <selection activeCell="A2" sqref="A2:J8"/>
    </sheetView>
  </sheetViews>
  <sheetFormatPr defaultRowHeight="15" x14ac:dyDescent="0.25"/>
  <cols>
    <col min="1" max="1" width="33.28515625" style="1" customWidth="1"/>
    <col min="2" max="2" width="6.42578125" style="3" customWidth="1"/>
    <col min="3" max="5" width="6.7109375" style="3" customWidth="1"/>
    <col min="6" max="6" width="9" style="3" customWidth="1"/>
    <col min="7" max="10" width="8.28515625" style="3" customWidth="1"/>
    <col min="11" max="16384" width="9.140625" style="1"/>
  </cols>
  <sheetData>
    <row r="1" spans="1:10" ht="42.75" customHeight="1" thickBot="1" x14ac:dyDescent="0.3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33.75" customHeight="1" thickBot="1" x14ac:dyDescent="0.3">
      <c r="A2" s="8" t="s">
        <v>5</v>
      </c>
      <c r="B2" s="2" t="s">
        <v>4</v>
      </c>
      <c r="C2" s="2" t="s">
        <v>3</v>
      </c>
      <c r="D2" s="2" t="s">
        <v>2</v>
      </c>
      <c r="E2" s="2" t="s">
        <v>1</v>
      </c>
      <c r="F2" s="2" t="s">
        <v>52</v>
      </c>
      <c r="G2" s="2" t="s">
        <v>53</v>
      </c>
      <c r="H2" s="2" t="s">
        <v>0</v>
      </c>
      <c r="I2" s="2" t="s">
        <v>54</v>
      </c>
      <c r="J2" s="2" t="s">
        <v>6</v>
      </c>
    </row>
    <row r="3" spans="1:10" ht="23.25" customHeight="1" x14ac:dyDescent="0.25">
      <c r="A3" s="4" t="s">
        <v>23</v>
      </c>
      <c r="B3" s="5">
        <v>4</v>
      </c>
      <c r="C3" s="5">
        <v>4</v>
      </c>
      <c r="D3" s="6">
        <v>0</v>
      </c>
      <c r="E3" s="7">
        <v>12</v>
      </c>
      <c r="F3" s="5">
        <v>12</v>
      </c>
      <c r="G3" s="5">
        <v>0</v>
      </c>
      <c r="H3" s="5">
        <f>25+25+25+25+25+25+25+25+25+25+25+25</f>
        <v>300</v>
      </c>
      <c r="I3" s="5">
        <f>14+8+16+8+14+15+5+21+17+18+10+16</f>
        <v>162</v>
      </c>
      <c r="J3" s="5">
        <f>H3-I3</f>
        <v>138</v>
      </c>
    </row>
    <row r="4" spans="1:10" ht="23.25" customHeight="1" x14ac:dyDescent="0.25">
      <c r="A4" s="4" t="s">
        <v>9</v>
      </c>
      <c r="B4" s="5">
        <v>2</v>
      </c>
      <c r="C4" s="5">
        <v>2</v>
      </c>
      <c r="D4" s="6">
        <v>0</v>
      </c>
      <c r="E4" s="7">
        <v>6</v>
      </c>
      <c r="F4" s="5">
        <v>6</v>
      </c>
      <c r="G4" s="5">
        <v>1</v>
      </c>
      <c r="H4" s="5">
        <f>25+25+12+25+27+25+25</f>
        <v>164</v>
      </c>
      <c r="I4" s="5">
        <f>18+23+25+20+25+16+23</f>
        <v>150</v>
      </c>
      <c r="J4" s="5">
        <f>H4-I4</f>
        <v>14</v>
      </c>
    </row>
    <row r="5" spans="1:10" ht="23.25" customHeight="1" x14ac:dyDescent="0.25">
      <c r="A5" s="4" t="s">
        <v>36</v>
      </c>
      <c r="B5" s="5">
        <v>3</v>
      </c>
      <c r="C5" s="5">
        <v>2</v>
      </c>
      <c r="D5" s="6">
        <v>1</v>
      </c>
      <c r="E5" s="7">
        <v>5</v>
      </c>
      <c r="F5" s="5">
        <v>6</v>
      </c>
      <c r="G5" s="5">
        <v>6</v>
      </c>
      <c r="H5" s="5">
        <f>25+25+26+25+15+25+26+25+15+5+21+17</f>
        <v>250</v>
      </c>
      <c r="I5" s="5">
        <f>18+17+28+14+25+11+28+21+11+25+25+25</f>
        <v>248</v>
      </c>
      <c r="J5" s="5">
        <f>H5-I5</f>
        <v>2</v>
      </c>
    </row>
    <row r="6" spans="1:10" ht="23.25" customHeight="1" x14ac:dyDescent="0.25">
      <c r="A6" s="4" t="s">
        <v>22</v>
      </c>
      <c r="B6" s="5">
        <v>2</v>
      </c>
      <c r="C6" s="5">
        <v>0</v>
      </c>
      <c r="D6" s="6">
        <v>2</v>
      </c>
      <c r="E6" s="7">
        <v>1</v>
      </c>
      <c r="F6" s="5">
        <v>2</v>
      </c>
      <c r="G6" s="5">
        <v>6</v>
      </c>
      <c r="H6" s="5">
        <f>14+8+16+25+11+28+21+11</f>
        <v>134</v>
      </c>
      <c r="I6" s="5">
        <f>25+25+25+15+25+26+25+15</f>
        <v>181</v>
      </c>
      <c r="J6" s="5">
        <f>H6-I6</f>
        <v>-47</v>
      </c>
    </row>
    <row r="7" spans="1:10" ht="23.25" customHeight="1" x14ac:dyDescent="0.25">
      <c r="A7" s="4" t="s">
        <v>19</v>
      </c>
      <c r="B7" s="5">
        <v>2</v>
      </c>
      <c r="C7" s="5">
        <v>0</v>
      </c>
      <c r="D7" s="6">
        <v>2</v>
      </c>
      <c r="E7" s="7">
        <v>0</v>
      </c>
      <c r="F7" s="5">
        <v>1</v>
      </c>
      <c r="G7" s="5">
        <v>6</v>
      </c>
      <c r="H7" s="5">
        <f>18+23+25+20+8+14+15</f>
        <v>123</v>
      </c>
      <c r="I7" s="5">
        <f>25+25+12+25+25+25+25</f>
        <v>162</v>
      </c>
      <c r="J7" s="5">
        <f>H7-I7</f>
        <v>-39</v>
      </c>
    </row>
    <row r="8" spans="1:10" ht="23.25" customHeight="1" x14ac:dyDescent="0.25">
      <c r="A8" s="4" t="s">
        <v>33</v>
      </c>
      <c r="B8" s="5">
        <v>3</v>
      </c>
      <c r="C8" s="5">
        <v>0</v>
      </c>
      <c r="D8" s="6">
        <v>3</v>
      </c>
      <c r="E8" s="7">
        <v>0</v>
      </c>
      <c r="F8" s="5">
        <v>1</v>
      </c>
      <c r="G8" s="5">
        <v>9</v>
      </c>
      <c r="H8" s="5">
        <f>18+17+28+14+25+16+23+18+10+16</f>
        <v>185</v>
      </c>
      <c r="I8" s="5">
        <f>25+25+26+25+27+25+25+25+25+25</f>
        <v>253</v>
      </c>
      <c r="J8" s="5">
        <f>H8-I8</f>
        <v>-68</v>
      </c>
    </row>
    <row r="10" spans="1:10" x14ac:dyDescent="0.25">
      <c r="A10" s="9" t="s">
        <v>15</v>
      </c>
      <c r="B10" s="10"/>
      <c r="C10" s="10"/>
    </row>
    <row r="11" spans="1:10" x14ac:dyDescent="0.25">
      <c r="A11" s="12" t="s">
        <v>17</v>
      </c>
      <c r="B11" s="13"/>
      <c r="C11" s="13"/>
      <c r="D11" s="14"/>
      <c r="E11" s="14"/>
      <c r="F11" s="14"/>
      <c r="G11" s="14"/>
      <c r="H11" s="14"/>
      <c r="I11" s="14"/>
      <c r="J11" s="14"/>
    </row>
    <row r="12" spans="1:10" x14ac:dyDescent="0.25">
      <c r="A12" s="12" t="s">
        <v>18</v>
      </c>
      <c r="B12" s="13"/>
      <c r="C12" s="13"/>
      <c r="D12" s="14"/>
      <c r="E12" s="14"/>
      <c r="F12" s="14"/>
      <c r="G12" s="14"/>
      <c r="H12" s="14"/>
      <c r="I12" s="14"/>
      <c r="J12" s="14"/>
    </row>
    <row r="13" spans="1:10" x14ac:dyDescent="0.25">
      <c r="A13" s="9" t="s">
        <v>16</v>
      </c>
      <c r="B13" s="10"/>
      <c r="C13" s="10"/>
    </row>
    <row r="14" spans="1:10" x14ac:dyDescent="0.25">
      <c r="A14" s="9"/>
      <c r="B14" s="10"/>
      <c r="C14" s="10"/>
    </row>
  </sheetData>
  <sortState xmlns:xlrd2="http://schemas.microsoft.com/office/spreadsheetml/2017/richdata2" ref="A3:J8">
    <sortCondition descending="1" ref="E3:E8"/>
    <sortCondition descending="1" ref="J3:J8"/>
  </sortState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7AEB-05A0-40F2-BB5C-088092BADC56}">
  <sheetPr>
    <tabColor rgb="FFFFC000"/>
  </sheetPr>
  <dimension ref="A1:J13"/>
  <sheetViews>
    <sheetView showGridLines="0" workbookViewId="0">
      <selection activeCell="F13" sqref="F13"/>
    </sheetView>
  </sheetViews>
  <sheetFormatPr defaultRowHeight="15" x14ac:dyDescent="0.25"/>
  <cols>
    <col min="1" max="1" width="33.28515625" style="1" customWidth="1"/>
    <col min="2" max="2" width="6.42578125" style="3" customWidth="1"/>
    <col min="3" max="5" width="6.7109375" style="3" customWidth="1"/>
    <col min="6" max="6" width="8.85546875" style="3" customWidth="1"/>
    <col min="7" max="7" width="8" style="3" customWidth="1"/>
    <col min="8" max="8" width="9" style="3" customWidth="1"/>
    <col min="9" max="10" width="8.28515625" style="3" customWidth="1"/>
    <col min="11" max="16384" width="9.140625" style="1"/>
  </cols>
  <sheetData>
    <row r="1" spans="1:10" ht="42.75" customHeight="1" thickBot="1" x14ac:dyDescent="0.3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33.75" customHeight="1" thickBot="1" x14ac:dyDescent="0.3">
      <c r="A2" s="8" t="s">
        <v>5</v>
      </c>
      <c r="B2" s="2" t="s">
        <v>4</v>
      </c>
      <c r="C2" s="2" t="s">
        <v>3</v>
      </c>
      <c r="D2" s="2" t="s">
        <v>2</v>
      </c>
      <c r="E2" s="2" t="s">
        <v>1</v>
      </c>
      <c r="F2" s="2" t="s">
        <v>52</v>
      </c>
      <c r="G2" s="2" t="s">
        <v>53</v>
      </c>
      <c r="H2" s="2" t="s">
        <v>0</v>
      </c>
      <c r="I2" s="2" t="s">
        <v>54</v>
      </c>
      <c r="J2" s="2" t="s">
        <v>6</v>
      </c>
    </row>
    <row r="3" spans="1:10" ht="23.25" customHeight="1" x14ac:dyDescent="0.25">
      <c r="A3" s="4" t="s">
        <v>24</v>
      </c>
      <c r="B3" s="5">
        <v>3</v>
      </c>
      <c r="C3" s="5">
        <v>2</v>
      </c>
      <c r="D3" s="6">
        <v>1</v>
      </c>
      <c r="E3" s="7">
        <v>6</v>
      </c>
      <c r="F3" s="7">
        <v>7</v>
      </c>
      <c r="G3" s="7">
        <v>3</v>
      </c>
      <c r="H3" s="5">
        <f>25+18+21+21+25+25+25+25+25+25</f>
        <v>235</v>
      </c>
      <c r="I3" s="5">
        <f>19+25+25+25+22+16+22+21+21+17</f>
        <v>213</v>
      </c>
      <c r="J3" s="5">
        <f>H3-I3</f>
        <v>22</v>
      </c>
    </row>
    <row r="4" spans="1:10" ht="23.25" customHeight="1" x14ac:dyDescent="0.25">
      <c r="A4" s="4" t="s">
        <v>27</v>
      </c>
      <c r="B4" s="5">
        <v>2</v>
      </c>
      <c r="C4" s="5">
        <v>2</v>
      </c>
      <c r="D4" s="6">
        <v>0</v>
      </c>
      <c r="E4" s="7">
        <v>6</v>
      </c>
      <c r="F4" s="7">
        <v>6</v>
      </c>
      <c r="G4" s="7">
        <v>2</v>
      </c>
      <c r="H4" s="5">
        <f>19+25+25+25+25+25+18+25</f>
        <v>187</v>
      </c>
      <c r="I4" s="5">
        <f>25+18+21+21+22+17+25+17</f>
        <v>166</v>
      </c>
      <c r="J4" s="5">
        <f>H4-I4</f>
        <v>21</v>
      </c>
    </row>
    <row r="5" spans="1:10" ht="23.25" customHeight="1" x14ac:dyDescent="0.25">
      <c r="A5" s="4" t="s">
        <v>30</v>
      </c>
      <c r="B5" s="5">
        <v>1</v>
      </c>
      <c r="C5" s="5">
        <v>1</v>
      </c>
      <c r="D5" s="6">
        <v>0</v>
      </c>
      <c r="E5" s="7">
        <v>3</v>
      </c>
      <c r="F5" s="7">
        <v>3</v>
      </c>
      <c r="G5" s="7">
        <v>1</v>
      </c>
      <c r="H5" s="5">
        <f>25+23+28+25</f>
        <v>101</v>
      </c>
      <c r="I5" s="5">
        <f>21+25+26+18</f>
        <v>90</v>
      </c>
      <c r="J5" s="5">
        <f>H5-I5</f>
        <v>11</v>
      </c>
    </row>
    <row r="6" spans="1:10" ht="23.25" customHeight="1" x14ac:dyDescent="0.25">
      <c r="A6" s="4" t="s">
        <v>10</v>
      </c>
      <c r="B6" s="5">
        <v>2</v>
      </c>
      <c r="C6" s="5">
        <v>1</v>
      </c>
      <c r="D6" s="6">
        <v>1</v>
      </c>
      <c r="E6" s="7">
        <v>3</v>
      </c>
      <c r="F6" s="7">
        <v>3</v>
      </c>
      <c r="G6" s="7">
        <v>3</v>
      </c>
      <c r="H6" s="5">
        <f>22+16+22+25+25+25</f>
        <v>135</v>
      </c>
      <c r="I6" s="5">
        <f>25+25+25+18+19+22</f>
        <v>134</v>
      </c>
      <c r="J6" s="5">
        <f>H6-I6</f>
        <v>1</v>
      </c>
    </row>
    <row r="7" spans="1:10" ht="23.25" customHeight="1" x14ac:dyDescent="0.25">
      <c r="A7" s="4" t="s">
        <v>20</v>
      </c>
      <c r="B7" s="5">
        <v>4</v>
      </c>
      <c r="C7" s="5">
        <v>0</v>
      </c>
      <c r="D7" s="6">
        <v>4</v>
      </c>
      <c r="E7" s="7">
        <v>0</v>
      </c>
      <c r="F7" s="7">
        <v>2</v>
      </c>
      <c r="G7" s="7">
        <v>12</v>
      </c>
      <c r="H7" s="5">
        <f>21+25+26+18+22+17+25+17+21+21+17+18+19+22</f>
        <v>289</v>
      </c>
      <c r="I7" s="5">
        <f>25+23+28+25+25+25+18+25+25+25+25+25+25+25</f>
        <v>344</v>
      </c>
      <c r="J7" s="5">
        <f>H7-I7</f>
        <v>-55</v>
      </c>
    </row>
    <row r="9" spans="1:10" x14ac:dyDescent="0.25">
      <c r="A9" s="9" t="s">
        <v>15</v>
      </c>
      <c r="B9" s="10"/>
      <c r="C9" s="10"/>
    </row>
    <row r="10" spans="1:10" x14ac:dyDescent="0.25">
      <c r="A10" s="9" t="s">
        <v>17</v>
      </c>
      <c r="B10" s="10"/>
      <c r="C10" s="10"/>
    </row>
    <row r="11" spans="1:10" x14ac:dyDescent="0.25">
      <c r="A11" s="9" t="s">
        <v>18</v>
      </c>
      <c r="B11" s="10"/>
      <c r="C11" s="10"/>
    </row>
    <row r="12" spans="1:10" x14ac:dyDescent="0.25">
      <c r="A12" s="9" t="s">
        <v>16</v>
      </c>
      <c r="B12" s="10"/>
      <c r="C12" s="10"/>
    </row>
    <row r="13" spans="1:10" x14ac:dyDescent="0.25">
      <c r="A13" s="9"/>
      <c r="B13" s="10"/>
      <c r="C13" s="10"/>
    </row>
  </sheetData>
  <sortState xmlns:xlrd2="http://schemas.microsoft.com/office/spreadsheetml/2017/richdata2" ref="A3:J7">
    <sortCondition descending="1" ref="E3:E7"/>
    <sortCondition descending="1" ref="J3:J7"/>
  </sortState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0D6C-8D03-411D-B0FB-AD4297AE5A60}">
  <dimension ref="A1:G43"/>
  <sheetViews>
    <sheetView showGridLines="0" tabSelected="1" topLeftCell="A10" zoomScaleNormal="100" workbookViewId="0">
      <selection activeCell="B41" sqref="B41"/>
    </sheetView>
  </sheetViews>
  <sheetFormatPr defaultRowHeight="15" x14ac:dyDescent="0.25"/>
  <cols>
    <col min="1" max="1" width="10.140625" style="16" bestFit="1" customWidth="1"/>
    <col min="2" max="2" width="21.7109375" bestFit="1" customWidth="1"/>
    <col min="3" max="3" width="6.5703125" style="29" bestFit="1" customWidth="1"/>
    <col min="4" max="4" width="21.140625" bestFit="1" customWidth="1"/>
    <col min="5" max="5" width="32.140625" style="16" bestFit="1" customWidth="1"/>
    <col min="6" max="6" width="5.85546875" style="16" customWidth="1"/>
    <col min="7" max="7" width="10.42578125" customWidth="1"/>
  </cols>
  <sheetData>
    <row r="1" spans="1:7" ht="23.25" x14ac:dyDescent="0.25">
      <c r="A1" s="46" t="s">
        <v>32</v>
      </c>
      <c r="B1" s="46"/>
      <c r="C1" s="46"/>
      <c r="D1" s="46"/>
    </row>
    <row r="2" spans="1:7" ht="18" customHeight="1" x14ac:dyDescent="0.25">
      <c r="A2" s="44"/>
      <c r="B2" s="44"/>
      <c r="C2" s="44"/>
      <c r="D2" s="44"/>
    </row>
    <row r="3" spans="1:7" ht="18.75" x14ac:dyDescent="0.25">
      <c r="A3" s="45" t="s">
        <v>7</v>
      </c>
      <c r="B3" s="45"/>
      <c r="C3" s="45"/>
      <c r="D3" s="45"/>
    </row>
    <row r="4" spans="1:7" s="11" customFormat="1" ht="18" customHeight="1" x14ac:dyDescent="0.25">
      <c r="A4" s="17">
        <v>46125</v>
      </c>
      <c r="B4" s="30" t="s">
        <v>9</v>
      </c>
      <c r="C4" s="32" t="s">
        <v>55</v>
      </c>
      <c r="D4" s="19" t="s">
        <v>19</v>
      </c>
      <c r="E4" s="36" t="s">
        <v>57</v>
      </c>
      <c r="F4" s="15"/>
      <c r="G4" s="25" t="s">
        <v>48</v>
      </c>
    </row>
    <row r="5" spans="1:7" s="11" customFormat="1" ht="18" customHeight="1" x14ac:dyDescent="0.25">
      <c r="A5" s="20">
        <v>46126</v>
      </c>
      <c r="B5" s="31" t="s">
        <v>34</v>
      </c>
      <c r="C5" s="33" t="s">
        <v>55</v>
      </c>
      <c r="D5" s="22" t="s">
        <v>24</v>
      </c>
      <c r="E5" s="37" t="s">
        <v>56</v>
      </c>
      <c r="F5" s="15"/>
      <c r="G5" s="26" t="s">
        <v>49</v>
      </c>
    </row>
    <row r="6" spans="1:7" s="11" customFormat="1" ht="18" customHeight="1" x14ac:dyDescent="0.25">
      <c r="A6" s="20">
        <v>46127</v>
      </c>
      <c r="B6" s="22" t="s">
        <v>37</v>
      </c>
      <c r="C6" s="33" t="s">
        <v>60</v>
      </c>
      <c r="D6" s="22" t="s">
        <v>30</v>
      </c>
      <c r="E6" s="37" t="s">
        <v>58</v>
      </c>
      <c r="F6" s="15"/>
    </row>
    <row r="7" spans="1:7" s="11" customFormat="1" ht="18" customHeight="1" x14ac:dyDescent="0.25">
      <c r="A7" s="17">
        <v>46128</v>
      </c>
      <c r="B7" s="23" t="s">
        <v>21</v>
      </c>
      <c r="C7" s="34" t="s">
        <v>61</v>
      </c>
      <c r="D7" s="23" t="s">
        <v>38</v>
      </c>
      <c r="E7" s="36" t="s">
        <v>59</v>
      </c>
      <c r="F7" s="15"/>
    </row>
    <row r="8" spans="1:7" s="11" customFormat="1" ht="18" customHeight="1" x14ac:dyDescent="0.25">
      <c r="A8" s="43"/>
      <c r="B8" s="43"/>
      <c r="C8" s="43"/>
      <c r="D8" s="43"/>
      <c r="E8" s="38"/>
      <c r="F8" s="15"/>
    </row>
    <row r="9" spans="1:7" s="11" customFormat="1" ht="18" customHeight="1" x14ac:dyDescent="0.25">
      <c r="A9" s="45" t="s">
        <v>11</v>
      </c>
      <c r="B9" s="45"/>
      <c r="C9" s="45"/>
      <c r="D9" s="45"/>
      <c r="E9" s="38"/>
      <c r="F9" s="15"/>
    </row>
    <row r="10" spans="1:7" s="11" customFormat="1" ht="18" customHeight="1" x14ac:dyDescent="0.25">
      <c r="A10" s="17">
        <v>46132</v>
      </c>
      <c r="B10" s="18" t="s">
        <v>36</v>
      </c>
      <c r="C10" s="32" t="s">
        <v>55</v>
      </c>
      <c r="D10" s="19" t="s">
        <v>31</v>
      </c>
      <c r="E10" s="36" t="s">
        <v>69</v>
      </c>
      <c r="F10" s="15"/>
    </row>
    <row r="11" spans="1:7" s="11" customFormat="1" ht="18" customHeight="1" x14ac:dyDescent="0.25">
      <c r="A11" s="20">
        <v>46133</v>
      </c>
      <c r="B11" s="24" t="s">
        <v>39</v>
      </c>
      <c r="C11" s="35" t="s">
        <v>61</v>
      </c>
      <c r="D11" s="24" t="s">
        <v>24</v>
      </c>
      <c r="E11" s="39" t="s">
        <v>62</v>
      </c>
      <c r="F11" s="15"/>
    </row>
    <row r="12" spans="1:7" s="11" customFormat="1" ht="18" customHeight="1" x14ac:dyDescent="0.25">
      <c r="A12" s="17">
        <v>46134</v>
      </c>
      <c r="B12" s="23" t="s">
        <v>40</v>
      </c>
      <c r="C12" s="34" t="s">
        <v>64</v>
      </c>
      <c r="D12" s="23" t="s">
        <v>31</v>
      </c>
      <c r="E12" s="40" t="s">
        <v>63</v>
      </c>
      <c r="F12" s="15"/>
    </row>
    <row r="13" spans="1:7" s="11" customFormat="1" ht="18" customHeight="1" x14ac:dyDescent="0.25">
      <c r="A13" s="47"/>
      <c r="B13" s="47"/>
      <c r="C13" s="47"/>
      <c r="D13" s="47"/>
      <c r="E13" s="15"/>
      <c r="F13" s="15"/>
    </row>
    <row r="14" spans="1:7" s="11" customFormat="1" ht="18" customHeight="1" x14ac:dyDescent="0.25">
      <c r="A14" s="45" t="s">
        <v>12</v>
      </c>
      <c r="B14" s="45"/>
      <c r="C14" s="45"/>
      <c r="D14" s="45"/>
      <c r="E14" s="15"/>
      <c r="F14" s="15"/>
    </row>
    <row r="15" spans="1:7" s="11" customFormat="1" ht="18" customHeight="1" x14ac:dyDescent="0.25">
      <c r="A15" s="17">
        <v>46139</v>
      </c>
      <c r="B15" s="23" t="s">
        <v>50</v>
      </c>
      <c r="C15" s="34" t="s">
        <v>61</v>
      </c>
      <c r="D15" s="23" t="s">
        <v>23</v>
      </c>
      <c r="E15" s="36" t="s">
        <v>65</v>
      </c>
      <c r="F15" s="15"/>
    </row>
    <row r="16" spans="1:7" s="11" customFormat="1" ht="18" customHeight="1" x14ac:dyDescent="0.25">
      <c r="A16" s="20">
        <v>46140</v>
      </c>
      <c r="B16" s="24" t="s">
        <v>41</v>
      </c>
      <c r="C16" s="33" t="s">
        <v>55</v>
      </c>
      <c r="D16" s="24" t="s">
        <v>20</v>
      </c>
      <c r="E16" s="39" t="s">
        <v>66</v>
      </c>
      <c r="F16" s="15"/>
    </row>
    <row r="17" spans="1:6" s="11" customFormat="1" ht="18" customHeight="1" x14ac:dyDescent="0.25">
      <c r="A17" s="17">
        <v>46141</v>
      </c>
      <c r="B17" s="23" t="s">
        <v>36</v>
      </c>
      <c r="C17" s="32" t="s">
        <v>67</v>
      </c>
      <c r="D17" s="19" t="s">
        <v>22</v>
      </c>
      <c r="E17" s="40" t="s">
        <v>68</v>
      </c>
      <c r="F17" s="15"/>
    </row>
    <row r="18" spans="1:6" s="11" customFormat="1" ht="18" customHeight="1" x14ac:dyDescent="0.25">
      <c r="A18" s="43"/>
      <c r="B18" s="43"/>
      <c r="C18" s="43"/>
      <c r="D18" s="43"/>
      <c r="E18" s="15"/>
      <c r="F18" s="15"/>
    </row>
    <row r="19" spans="1:6" s="11" customFormat="1" ht="18" customHeight="1" x14ac:dyDescent="0.25">
      <c r="A19" s="45" t="s">
        <v>13</v>
      </c>
      <c r="B19" s="45"/>
      <c r="C19" s="45"/>
      <c r="D19" s="45"/>
      <c r="E19" s="15"/>
      <c r="F19" s="15"/>
    </row>
    <row r="20" spans="1:6" s="11" customFormat="1" ht="18" customHeight="1" x14ac:dyDescent="0.25">
      <c r="A20" s="20">
        <v>46147</v>
      </c>
      <c r="B20" s="22" t="s">
        <v>39</v>
      </c>
      <c r="C20" s="21" t="s">
        <v>8</v>
      </c>
      <c r="D20" s="22" t="s">
        <v>20</v>
      </c>
      <c r="E20" s="39" t="s">
        <v>71</v>
      </c>
    </row>
    <row r="21" spans="1:6" s="11" customFormat="1" ht="18" customHeight="1" x14ac:dyDescent="0.25">
      <c r="A21" s="17">
        <v>46148</v>
      </c>
      <c r="B21" s="19" t="s">
        <v>23</v>
      </c>
      <c r="C21" s="27" t="s">
        <v>8</v>
      </c>
      <c r="D21" s="19" t="s">
        <v>35</v>
      </c>
      <c r="E21" s="49" t="s">
        <v>73</v>
      </c>
      <c r="F21" s="15"/>
    </row>
    <row r="22" spans="1:6" s="11" customFormat="1" ht="18" customHeight="1" x14ac:dyDescent="0.25">
      <c r="A22" s="20">
        <v>46149</v>
      </c>
      <c r="B22" s="22" t="s">
        <v>43</v>
      </c>
      <c r="C22" s="33" t="s">
        <v>64</v>
      </c>
      <c r="D22" s="22" t="s">
        <v>20</v>
      </c>
      <c r="E22" s="39" t="s">
        <v>70</v>
      </c>
      <c r="F22" s="15"/>
    </row>
    <row r="23" spans="1:6" s="15" customFormat="1" ht="18" customHeight="1" x14ac:dyDescent="0.25">
      <c r="A23" s="43"/>
      <c r="B23" s="43"/>
      <c r="C23" s="43"/>
      <c r="D23" s="43"/>
    </row>
    <row r="24" spans="1:6" s="15" customFormat="1" ht="18" customHeight="1" x14ac:dyDescent="0.25">
      <c r="A24" s="45" t="s">
        <v>14</v>
      </c>
      <c r="B24" s="45"/>
      <c r="C24" s="45"/>
      <c r="D24" s="45"/>
    </row>
    <row r="25" spans="1:6" s="11" customFormat="1" ht="18" customHeight="1" x14ac:dyDescent="0.25">
      <c r="A25" s="17">
        <v>46153</v>
      </c>
      <c r="B25" s="19" t="s">
        <v>19</v>
      </c>
      <c r="C25" s="27" t="s">
        <v>8</v>
      </c>
      <c r="D25" s="19" t="s">
        <v>36</v>
      </c>
      <c r="E25" s="15"/>
      <c r="F25" s="15"/>
    </row>
    <row r="26" spans="1:6" s="11" customFormat="1" ht="18" customHeight="1" x14ac:dyDescent="0.25">
      <c r="A26" s="17">
        <v>46154</v>
      </c>
      <c r="B26" s="19" t="s">
        <v>9</v>
      </c>
      <c r="C26" s="27" t="s">
        <v>8</v>
      </c>
      <c r="D26" s="19" t="s">
        <v>22</v>
      </c>
      <c r="E26" s="15"/>
      <c r="F26" s="15"/>
    </row>
    <row r="27" spans="1:6" s="11" customFormat="1" ht="18" customHeight="1" x14ac:dyDescent="0.25">
      <c r="A27" s="20">
        <v>46155</v>
      </c>
      <c r="B27" s="22" t="s">
        <v>42</v>
      </c>
      <c r="C27" s="21" t="s">
        <v>8</v>
      </c>
      <c r="D27" s="22" t="s">
        <v>30</v>
      </c>
      <c r="E27" s="15"/>
    </row>
    <row r="28" spans="1:6" s="11" customFormat="1" ht="18" customHeight="1" x14ac:dyDescent="0.25">
      <c r="A28" s="17">
        <v>46156</v>
      </c>
      <c r="B28" s="19" t="s">
        <v>9</v>
      </c>
      <c r="C28" s="28" t="s">
        <v>8</v>
      </c>
      <c r="D28" s="19" t="s">
        <v>23</v>
      </c>
      <c r="E28" s="15"/>
      <c r="F28" s="15"/>
    </row>
    <row r="29" spans="1:6" s="15" customFormat="1" ht="18" customHeight="1" x14ac:dyDescent="0.25">
      <c r="A29" s="43"/>
      <c r="B29" s="43"/>
      <c r="C29" s="43"/>
      <c r="D29" s="43"/>
    </row>
    <row r="30" spans="1:6" s="15" customFormat="1" ht="18" customHeight="1" x14ac:dyDescent="0.25">
      <c r="A30" s="45" t="s">
        <v>46</v>
      </c>
      <c r="B30" s="45"/>
      <c r="C30" s="45"/>
      <c r="D30" s="45"/>
    </row>
    <row r="31" spans="1:6" s="11" customFormat="1" ht="18" customHeight="1" x14ac:dyDescent="0.25">
      <c r="A31" s="20">
        <v>46160</v>
      </c>
      <c r="B31" s="22" t="s">
        <v>45</v>
      </c>
      <c r="C31" s="21" t="s">
        <v>8</v>
      </c>
      <c r="D31" s="22" t="s">
        <v>27</v>
      </c>
      <c r="E31" s="15"/>
      <c r="F31" s="15"/>
    </row>
    <row r="32" spans="1:6" ht="18" customHeight="1" x14ac:dyDescent="0.25">
      <c r="A32" s="17">
        <v>46162</v>
      </c>
      <c r="B32" s="19" t="s">
        <v>31</v>
      </c>
      <c r="C32" s="27" t="s">
        <v>8</v>
      </c>
      <c r="D32" s="19" t="s">
        <v>19</v>
      </c>
    </row>
    <row r="33" spans="1:5" ht="18" customHeight="1" x14ac:dyDescent="0.25">
      <c r="A33" s="17">
        <v>46163</v>
      </c>
      <c r="B33" s="19" t="s">
        <v>9</v>
      </c>
      <c r="C33" s="27" t="s">
        <v>8</v>
      </c>
      <c r="D33" s="19" t="s">
        <v>36</v>
      </c>
    </row>
    <row r="34" spans="1:5" s="16" customFormat="1" ht="18" customHeight="1" x14ac:dyDescent="0.25">
      <c r="A34" s="43"/>
      <c r="B34" s="43"/>
      <c r="C34" s="43"/>
      <c r="D34" s="43"/>
    </row>
    <row r="35" spans="1:5" s="16" customFormat="1" ht="18" customHeight="1" x14ac:dyDescent="0.25">
      <c r="A35" s="45" t="s">
        <v>47</v>
      </c>
      <c r="B35" s="45"/>
      <c r="C35" s="45"/>
      <c r="D35" s="45"/>
    </row>
    <row r="36" spans="1:5" ht="18" customHeight="1" x14ac:dyDescent="0.25">
      <c r="A36" s="20">
        <v>46174</v>
      </c>
      <c r="B36" s="22" t="s">
        <v>28</v>
      </c>
      <c r="C36" s="21" t="s">
        <v>8</v>
      </c>
      <c r="D36" s="22" t="s">
        <v>24</v>
      </c>
    </row>
    <row r="37" spans="1:5" ht="18" customHeight="1" x14ac:dyDescent="0.25">
      <c r="A37" s="17">
        <v>46175</v>
      </c>
      <c r="B37" s="19" t="s">
        <v>22</v>
      </c>
      <c r="C37" s="27" t="s">
        <v>8</v>
      </c>
      <c r="D37" s="19" t="s">
        <v>19</v>
      </c>
    </row>
    <row r="38" spans="1:5" s="16" customFormat="1" ht="18" customHeight="1" x14ac:dyDescent="0.25">
      <c r="A38" s="43"/>
      <c r="B38" s="43"/>
      <c r="C38" s="43"/>
      <c r="D38" s="43"/>
    </row>
    <row r="39" spans="1:5" s="16" customFormat="1" ht="18" customHeight="1" x14ac:dyDescent="0.25">
      <c r="A39" s="45" t="s">
        <v>51</v>
      </c>
      <c r="B39" s="45"/>
      <c r="C39" s="45"/>
      <c r="D39" s="45"/>
    </row>
    <row r="40" spans="1:5" ht="18" customHeight="1" x14ac:dyDescent="0.25"/>
    <row r="41" spans="1:5" ht="17.25" customHeight="1" x14ac:dyDescent="0.25">
      <c r="A41" s="20">
        <v>46176</v>
      </c>
      <c r="B41" s="22" t="s">
        <v>44</v>
      </c>
      <c r="C41" s="21" t="s">
        <v>8</v>
      </c>
      <c r="D41" s="22" t="s">
        <v>27</v>
      </c>
    </row>
    <row r="42" spans="1:5" ht="17.25" customHeight="1" x14ac:dyDescent="0.25">
      <c r="A42" s="17">
        <v>46177</v>
      </c>
      <c r="B42" s="19" t="s">
        <v>29</v>
      </c>
      <c r="C42" s="28" t="s">
        <v>8</v>
      </c>
      <c r="D42" s="19" t="s">
        <v>22</v>
      </c>
      <c r="E42" s="41"/>
    </row>
    <row r="43" spans="1:5" ht="17.25" customHeight="1" x14ac:dyDescent="0.25">
      <c r="A43" s="17">
        <v>46181</v>
      </c>
      <c r="B43" s="19" t="s">
        <v>23</v>
      </c>
      <c r="C43" s="32" t="s">
        <v>64</v>
      </c>
      <c r="D43" s="19" t="s">
        <v>36</v>
      </c>
      <c r="E43" s="48" t="s">
        <v>72</v>
      </c>
    </row>
  </sheetData>
  <mergeCells count="17">
    <mergeCell ref="A1:D1"/>
    <mergeCell ref="A3:D3"/>
    <mergeCell ref="A9:D9"/>
    <mergeCell ref="A24:D24"/>
    <mergeCell ref="A14:D14"/>
    <mergeCell ref="A19:D19"/>
    <mergeCell ref="A18:D18"/>
    <mergeCell ref="A13:D13"/>
    <mergeCell ref="A8:D8"/>
    <mergeCell ref="A23:D23"/>
    <mergeCell ref="A38:D38"/>
    <mergeCell ref="A2:D2"/>
    <mergeCell ref="A39:D39"/>
    <mergeCell ref="A30:D30"/>
    <mergeCell ref="A35:D35"/>
    <mergeCell ref="A29:D29"/>
    <mergeCell ref="A34:D34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15:34 15/04/2025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RightsWATCHMark">3|DHMI-DHMI-TASNIF DISI|{00000000-0000-0000-0000-000000000000}</XMLData>
</file>

<file path=customXml/itemProps1.xml><?xml version="1.0" encoding="utf-8"?>
<ds:datastoreItem xmlns:ds="http://schemas.openxmlformats.org/officeDocument/2006/customXml" ds:itemID="{C55C935D-FE34-4813-859F-CA98DF959678}">
  <ds:schemaRefs/>
</ds:datastoreItem>
</file>

<file path=customXml/itemProps2.xml><?xml version="1.0" encoding="utf-8"?>
<ds:datastoreItem xmlns:ds="http://schemas.openxmlformats.org/officeDocument/2006/customXml" ds:itemID="{9C591BE5-2377-41A3-B41C-8E2CE1B987E3}">
  <ds:schemaRefs/>
</ds:datastoreItem>
</file>

<file path=customXml/itemProps3.xml><?xml version="1.0" encoding="utf-8"?>
<ds:datastoreItem xmlns:ds="http://schemas.openxmlformats.org/officeDocument/2006/customXml" ds:itemID="{568BA79A-DE69-413B-BB10-744D1BA18C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 Grubu Puan durumu</vt:lpstr>
      <vt:lpstr>B Grubu Puan Durumu</vt:lpstr>
      <vt:lpstr>Fikstür - Maç Sonuçları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Turnuvax-Lig Modu Fikstürü</dc:title>
  <dc:subject/>
  <dc:creator>Turnuvax.com</dc:creator>
  <cp:keywords/>
  <dc:description>Turnuvanız için hazırlanmış fisktür</dc:description>
  <cp:lastModifiedBy>Alim AĞCA</cp:lastModifiedBy>
  <cp:lastPrinted>2026-04-27T07:00:45Z</cp:lastPrinted>
  <dcterms:created xsi:type="dcterms:W3CDTF">2024-12-05T11:09:01Z</dcterms:created>
  <dcterms:modified xsi:type="dcterms:W3CDTF">2026-05-13T22:28:54Z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3|DHMI-DHMI-TASNIF DISI|{00000000-0000-0000-0000-000000000000}</vt:lpwstr>
  </property>
  <property fmtid="{D5CDD505-2E9C-101B-9397-08002B2CF9AE}" pid="3" name="VeriketDocId">
    <vt:lpwstr>d175f102-3f30-460f-9274-f00679366679</vt:lpwstr>
  </property>
  <property fmtid="{D5CDD505-2E9C-101B-9397-08002B2CF9AE}" pid="4" name="VeriketUD">
    <vt:lpwstr>LLDHDLduPStXOkOG0x44TJ50Ye/KL79h0dd3Nb0/tVU=</vt:lpwstr>
  </property>
  <property fmtid="{D5CDD505-2E9C-101B-9397-08002B2CF9AE}" pid="5" name="VeriketAuthor">
    <vt:lpwstr>34DzqC3Wi6aun0cj6Tp7Q3NO5bffCtPiCdMu4DOAW20=</vt:lpwstr>
  </property>
  <property fmtid="{D5CDD505-2E9C-101B-9397-08002B2CF9AE}" pid="6" name="VeriketClassification">
    <vt:lpwstr>63BA1B7E-64B8-45B1-8D0E-D28DF3C89F40</vt:lpwstr>
  </property>
  <property fmtid="{D5CDD505-2E9C-101B-9397-08002B2CF9AE}" pid="7" name="DetectedPolicyPropertyName">
    <vt:lpwstr/>
  </property>
  <property fmtid="{D5CDD505-2E9C-101B-9397-08002B2CF9AE}" pid="8" name="DetectedKeywordsPropertyName">
    <vt:lpwstr/>
  </property>
  <property fmtid="{D5CDD505-2E9C-101B-9397-08002B2CF9AE}" pid="9" name="Excel_AddedWatermark_PropertyName">
    <vt:lpwstr/>
  </property>
</Properties>
</file>